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fftec\AppData\Local\Microsoft\Windows\INetCache\Content.Outlook\PXYTVHF3\"/>
    </mc:Choice>
  </mc:AlternateContent>
  <xr:revisionPtr revIDLastSave="0" documentId="13_ncr:1_{B2E613D2-3D35-4BE6-B631-52AAE817EAD0}" xr6:coauthVersionLast="47" xr6:coauthVersionMax="47" xr10:uidLastSave="{00000000-0000-0000-0000-000000000000}"/>
  <bookViews>
    <workbookView xWindow="7200" yWindow="0" windowWidth="21600" windowHeight="11235" xr2:uid="{00000000-000D-0000-FFFF-FFFF00000000}"/>
  </bookViews>
  <sheets>
    <sheet name="POTATURE LUNGH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XGV62ihK+R4d0e6rA8MG+0U+W/ul576ytAL3Wf0tiM="/>
    </ext>
  </extLst>
</workbook>
</file>

<file path=xl/calcChain.xml><?xml version="1.0" encoding="utf-8"?>
<calcChain xmlns="http://schemas.openxmlformats.org/spreadsheetml/2006/main">
  <c r="D22" i="2" l="1"/>
  <c r="C20" i="2"/>
  <c r="C10" i="2"/>
  <c r="F16" i="2"/>
  <c r="C16" i="2"/>
  <c r="C18" i="2" s="1"/>
  <c r="F15" i="2"/>
  <c r="E24" i="2" l="1"/>
  <c r="E28" i="2" s="1"/>
  <c r="E26" i="2" l="1"/>
  <c r="E30" i="2" l="1"/>
  <c r="E32" i="2" s="1"/>
</calcChain>
</file>

<file path=xl/sharedStrings.xml><?xml version="1.0" encoding="utf-8"?>
<sst xmlns="http://schemas.openxmlformats.org/spreadsheetml/2006/main" count="44" uniqueCount="43">
  <si>
    <t>Inserire nelle caselle NON colorate: nome Azienda, nome vigneto, VITIGNO (il numero della lista), la forma di allevamento, le distanze tra filari, tra le viti, il n° di viti per posta, la % stimata di fallanze, il codice della vendemmia (manuale o meccanica),  e la produzione DESIDERATA o CONSENTITA dai disciplinari.</t>
  </si>
  <si>
    <t>VITIGNI</t>
  </si>
  <si>
    <t>PESO MEDIO GRAPPOLI</t>
  </si>
  <si>
    <t>PINOT GRIGIO</t>
  </si>
  <si>
    <t>Azienda</t>
  </si>
  <si>
    <t>PINOT NERO</t>
  </si>
  <si>
    <t>CHARDONNAY</t>
  </si>
  <si>
    <t>Vitigno</t>
  </si>
  <si>
    <t>Forma di allevam.</t>
  </si>
  <si>
    <t>Dist. tra filari (m)</t>
  </si>
  <si>
    <t>Dist. Tra le viti</t>
  </si>
  <si>
    <t>Tipo di Vendemmia</t>
  </si>
  <si>
    <t>Manuale</t>
  </si>
  <si>
    <t xml:space="preserve">Densità Teor.(viti/ha) </t>
  </si>
  <si>
    <t>Meccanica</t>
  </si>
  <si>
    <t>Vendemmia:</t>
  </si>
  <si>
    <t xml:space="preserve">Densità Effet.(viti/ha)  </t>
  </si>
  <si>
    <t>DOC Belluno</t>
  </si>
  <si>
    <t>DOC Padova</t>
  </si>
  <si>
    <t>FERTILITA' ANTICIPATA</t>
  </si>
  <si>
    <t>PRODUZIONE Desiderata</t>
  </si>
  <si>
    <t>DOC Venezia</t>
  </si>
  <si>
    <t>DOC Vicenza</t>
  </si>
  <si>
    <t>DOC Pordenone</t>
  </si>
  <si>
    <t>DOC Udine</t>
  </si>
  <si>
    <t xml:space="preserve">Peso medio grappoli (g) </t>
  </si>
  <si>
    <t>DOC TV alta DX Piave</t>
  </si>
  <si>
    <t>DOC TV bassa DX Piave</t>
  </si>
  <si>
    <t>1- CARICA DI GEMME  per  ETTARO n°</t>
  </si>
  <si>
    <t>DOC TV Castellana</t>
  </si>
  <si>
    <t>DOC TV alta SX Piave</t>
  </si>
  <si>
    <t xml:space="preserve">2 - VARIAZIONE per Vendemmia MECCANICA : </t>
  </si>
  <si>
    <t>DOC TV bassa SX Piave</t>
  </si>
  <si>
    <t>CARICA DI GEMME 2026</t>
  </si>
  <si>
    <t>POTATURE LUNGHE</t>
  </si>
  <si>
    <t>Sylvoz</t>
  </si>
  <si>
    <r>
      <rPr>
        <b/>
        <sz val="10"/>
        <color theme="1"/>
        <rFont val="Arial"/>
        <family val="2"/>
      </rPr>
      <t xml:space="preserve">Fallanze (%) </t>
    </r>
    <r>
      <rPr>
        <b/>
        <i/>
        <sz val="8"/>
        <color theme="1"/>
        <rFont val="Arial"/>
        <family val="2"/>
      </rPr>
      <t>(stima)</t>
    </r>
  </si>
  <si>
    <t>Note: ___________________________________________________________________________</t>
  </si>
  <si>
    <t>________________________________________________________________________________</t>
  </si>
  <si>
    <t>3 - VARIAZIONE per mancato germogliamento</t>
  </si>
  <si>
    <t xml:space="preserve">4 - VARIAZIONE per fallanze </t>
  </si>
  <si>
    <t>5 - CARICA DI GEMME MEDIA per VITE:</t>
  </si>
  <si>
    <t>n° viti/posta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</si>
</sst>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rgb="FF000000"/>
      <name val="Calibri"/>
      <scheme val="minor"/>
    </font>
    <font>
      <b/>
      <sz val="24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i/>
      <sz val="8"/>
      <color theme="1"/>
      <name val="Arial"/>
      <family val="2"/>
    </font>
    <font>
      <b/>
      <sz val="18"/>
      <color theme="0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CA62E"/>
        <bgColor rgb="FF0CA62E"/>
      </patternFill>
    </fill>
    <fill>
      <patternFill patternType="solid">
        <fgColor rgb="FFEAF1DD"/>
        <bgColor rgb="FFEAF1DD"/>
      </patternFill>
    </fill>
    <fill>
      <patternFill patternType="solid">
        <fgColor rgb="FF9E005D"/>
        <bgColor rgb="FF9E005D"/>
      </patternFill>
    </fill>
    <fill>
      <patternFill patternType="solid">
        <fgColor rgb="FFC00000"/>
        <bgColor rgb="FFC00000"/>
      </patternFill>
    </fill>
    <fill>
      <patternFill patternType="solid">
        <fgColor rgb="FFB6DDE8"/>
        <bgColor rgb="FFB6DDE8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4" borderId="11" xfId="0" applyFont="1" applyFill="1" applyBorder="1"/>
    <xf numFmtId="0" fontId="8" fillId="2" borderId="13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11" fillId="5" borderId="12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right" vertical="center"/>
    </xf>
    <xf numFmtId="0" fontId="4" fillId="4" borderId="11" xfId="0" applyFont="1" applyFill="1" applyBorder="1"/>
    <xf numFmtId="1" fontId="8" fillId="2" borderId="11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" fontId="13" fillId="6" borderId="20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" fillId="0" borderId="0" xfId="0" applyFont="1"/>
    <xf numFmtId="0" fontId="8" fillId="0" borderId="0" xfId="0" applyFont="1"/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0" fillId="7" borderId="24" xfId="0" applyFont="1" applyFill="1" applyBorder="1" applyAlignment="1">
      <alignment horizontal="left" vertical="center"/>
    </xf>
    <xf numFmtId="0" fontId="10" fillId="7" borderId="25" xfId="0" applyFont="1" applyFill="1" applyBorder="1" applyAlignment="1">
      <alignment horizontal="left" vertical="center"/>
    </xf>
    <xf numFmtId="0" fontId="10" fillId="7" borderId="11" xfId="0" applyFont="1" applyFill="1" applyBorder="1" applyAlignment="1">
      <alignment horizontal="left" vertical="center"/>
    </xf>
    <xf numFmtId="0" fontId="10" fillId="7" borderId="22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vertical="center"/>
    </xf>
    <xf numFmtId="0" fontId="8" fillId="7" borderId="15" xfId="0" applyFont="1" applyFill="1" applyBorder="1" applyAlignment="1">
      <alignment vertical="center"/>
    </xf>
    <xf numFmtId="0" fontId="8" fillId="7" borderId="23" xfId="0" applyFont="1" applyFill="1" applyBorder="1" applyAlignment="1">
      <alignment vertical="center"/>
    </xf>
    <xf numFmtId="0" fontId="15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1" fontId="11" fillId="5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4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0" borderId="14" xfId="0" applyFont="1" applyBorder="1"/>
    <xf numFmtId="0" fontId="8" fillId="2" borderId="16" xfId="0" applyFont="1" applyFill="1" applyBorder="1" applyAlignment="1">
      <alignment horizontal="right" vertical="center"/>
    </xf>
    <xf numFmtId="0" fontId="2" fillId="0" borderId="17" xfId="0" applyFont="1" applyBorder="1"/>
    <xf numFmtId="0" fontId="8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2" fontId="11" fillId="5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0</xdr:row>
      <xdr:rowOff>9525</xdr:rowOff>
    </xdr:from>
    <xdr:ext cx="1790700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1"/>
  <sheetViews>
    <sheetView showGridLines="0" tabSelected="1" topLeftCell="A7" zoomScale="70" zoomScaleNormal="70" workbookViewId="0">
      <selection activeCell="I20" sqref="I20"/>
    </sheetView>
  </sheetViews>
  <sheetFormatPr defaultColWidth="14.42578125" defaultRowHeight="15" customHeight="1" x14ac:dyDescent="0.2"/>
  <cols>
    <col min="1" max="1" width="8" customWidth="1"/>
    <col min="2" max="2" width="16.42578125" customWidth="1"/>
    <col min="3" max="3" width="10" customWidth="1"/>
    <col min="4" max="4" width="25.140625" customWidth="1"/>
    <col min="5" max="5" width="10.7109375" customWidth="1"/>
    <col min="6" max="6" width="12" customWidth="1"/>
    <col min="7" max="8" width="8" customWidth="1"/>
    <col min="9" max="9" width="10.85546875" customWidth="1"/>
    <col min="10" max="10" width="5.28515625" customWidth="1"/>
    <col min="11" max="11" width="39.5703125" customWidth="1"/>
    <col min="12" max="12" width="0.42578125" hidden="1" customWidth="1"/>
    <col min="13" max="13" width="0.28515625" customWidth="1"/>
    <col min="14" max="16" width="12.85546875" customWidth="1"/>
    <col min="17" max="17" width="0.42578125" customWidth="1"/>
  </cols>
  <sheetData>
    <row r="1" spans="1:15" ht="34.5" customHeight="1" x14ac:dyDescent="0.2">
      <c r="A1" s="50" t="s">
        <v>33</v>
      </c>
      <c r="B1" s="51"/>
      <c r="C1" s="51"/>
      <c r="D1" s="51"/>
      <c r="E1" s="51"/>
      <c r="F1" s="51"/>
      <c r="G1" s="51"/>
      <c r="H1" s="51"/>
      <c r="I1" s="52"/>
      <c r="J1" s="1"/>
      <c r="K1" s="2"/>
    </row>
    <row r="2" spans="1:15" ht="19.5" customHeight="1" x14ac:dyDescent="0.2">
      <c r="A2" s="53"/>
      <c r="B2" s="54"/>
      <c r="C2" s="54"/>
      <c r="D2" s="54"/>
      <c r="E2" s="54"/>
      <c r="F2" s="54"/>
      <c r="G2" s="54"/>
      <c r="H2" s="54"/>
      <c r="I2" s="55"/>
      <c r="J2" s="4"/>
      <c r="K2" s="2"/>
    </row>
    <row r="3" spans="1:15" ht="19.5" customHeight="1" x14ac:dyDescent="0.2">
      <c r="A3" s="56" t="s">
        <v>0</v>
      </c>
      <c r="B3" s="51"/>
      <c r="C3" s="51"/>
      <c r="D3" s="51"/>
      <c r="E3" s="51"/>
      <c r="F3" s="51"/>
      <c r="G3" s="51"/>
      <c r="H3" s="51"/>
      <c r="I3" s="52"/>
      <c r="J3" s="4"/>
      <c r="K3" s="2"/>
    </row>
    <row r="4" spans="1:15" ht="19.5" customHeight="1" x14ac:dyDescent="0.2">
      <c r="A4" s="57"/>
      <c r="B4" s="58"/>
      <c r="C4" s="58"/>
      <c r="D4" s="58"/>
      <c r="E4" s="58"/>
      <c r="F4" s="58"/>
      <c r="G4" s="58"/>
      <c r="H4" s="58"/>
      <c r="I4" s="59"/>
      <c r="J4" s="4"/>
      <c r="K4" s="2"/>
      <c r="N4" s="3"/>
    </row>
    <row r="5" spans="1:15" ht="19.5" customHeight="1" x14ac:dyDescent="0.25">
      <c r="A5" s="53"/>
      <c r="B5" s="54"/>
      <c r="C5" s="54"/>
      <c r="D5" s="54"/>
      <c r="E5" s="54"/>
      <c r="F5" s="54"/>
      <c r="G5" s="54"/>
      <c r="H5" s="54"/>
      <c r="I5" s="55"/>
      <c r="J5" s="69" t="s">
        <v>1</v>
      </c>
      <c r="K5" s="49"/>
      <c r="L5" s="42"/>
      <c r="M5" s="42"/>
      <c r="N5" s="3"/>
      <c r="O5" s="42"/>
    </row>
    <row r="6" spans="1:15" ht="19.5" customHeight="1" x14ac:dyDescent="0.2">
      <c r="A6" s="70" t="s">
        <v>34</v>
      </c>
      <c r="B6" s="51"/>
      <c r="C6" s="51"/>
      <c r="D6" s="51"/>
      <c r="E6" s="51"/>
      <c r="F6" s="51"/>
      <c r="G6" s="51"/>
      <c r="H6" s="51"/>
      <c r="I6" s="52"/>
      <c r="J6" s="71"/>
      <c r="K6" s="49"/>
      <c r="L6" s="5" t="s">
        <v>2</v>
      </c>
      <c r="M6" s="3"/>
    </row>
    <row r="7" spans="1:15" ht="19.5" customHeight="1" x14ac:dyDescent="0.2">
      <c r="A7" s="57"/>
      <c r="B7" s="58"/>
      <c r="C7" s="58"/>
      <c r="D7" s="58"/>
      <c r="E7" s="58"/>
      <c r="F7" s="58"/>
      <c r="G7" s="58"/>
      <c r="H7" s="58"/>
      <c r="I7" s="59"/>
      <c r="J7" s="6">
        <v>1</v>
      </c>
      <c r="K7" s="7" t="s">
        <v>3</v>
      </c>
      <c r="L7" s="8">
        <v>150</v>
      </c>
      <c r="M7" s="43">
        <v>1.45</v>
      </c>
    </row>
    <row r="8" spans="1:15" ht="19.5" customHeight="1" x14ac:dyDescent="0.2">
      <c r="A8" s="9" t="s">
        <v>4</v>
      </c>
      <c r="B8" s="62"/>
      <c r="C8" s="63"/>
      <c r="D8" s="63"/>
      <c r="E8" s="49"/>
      <c r="F8" s="10"/>
      <c r="G8" s="62"/>
      <c r="H8" s="63"/>
      <c r="I8" s="49"/>
      <c r="J8" s="6">
        <v>2</v>
      </c>
      <c r="K8" s="7" t="s">
        <v>5</v>
      </c>
      <c r="L8" s="8">
        <v>152</v>
      </c>
      <c r="M8" s="43">
        <v>1.49</v>
      </c>
    </row>
    <row r="9" spans="1:15" ht="19.5" customHeight="1" x14ac:dyDescent="0.2">
      <c r="A9" s="9"/>
      <c r="B9" s="11"/>
      <c r="C9" s="11"/>
      <c r="D9" s="11"/>
      <c r="E9" s="11"/>
      <c r="F9" s="11"/>
      <c r="G9" s="11"/>
      <c r="H9" s="11"/>
      <c r="I9" s="12"/>
      <c r="J9" s="6">
        <v>3</v>
      </c>
      <c r="K9" s="7" t="s">
        <v>6</v>
      </c>
      <c r="L9" s="8">
        <v>165</v>
      </c>
      <c r="M9" s="43">
        <v>1.52</v>
      </c>
    </row>
    <row r="10" spans="1:15" ht="19.5" customHeight="1" x14ac:dyDescent="0.2">
      <c r="A10" s="9" t="s">
        <v>7</v>
      </c>
      <c r="B10" s="13"/>
      <c r="C10" s="61" t="str">
        <f>IF(B10="","",CHOOSE(B10,K7,K8,K9,K10,K11,K12,K13,K14,K15,K16,K17,K18,K19,K20,))</f>
        <v/>
      </c>
      <c r="D10" s="49"/>
      <c r="E10" s="11" t="s">
        <v>8</v>
      </c>
      <c r="F10" s="14"/>
      <c r="G10" s="62" t="s">
        <v>35</v>
      </c>
      <c r="H10" s="63"/>
      <c r="I10" s="49"/>
      <c r="J10" s="6">
        <v>4</v>
      </c>
      <c r="K10" s="7" t="s">
        <v>17</v>
      </c>
      <c r="L10" s="19">
        <v>300</v>
      </c>
      <c r="M10" s="44">
        <v>1.08</v>
      </c>
    </row>
    <row r="11" spans="1:15" ht="19.5" customHeight="1" x14ac:dyDescent="0.2">
      <c r="A11" s="9"/>
      <c r="B11" s="11"/>
      <c r="C11" s="11"/>
      <c r="D11" s="11"/>
      <c r="E11" s="11"/>
      <c r="F11" s="11"/>
      <c r="G11" s="11"/>
      <c r="H11" s="11"/>
      <c r="I11" s="12"/>
      <c r="J11" s="6">
        <v>5</v>
      </c>
      <c r="K11" s="7" t="s">
        <v>18</v>
      </c>
      <c r="L11" s="19">
        <v>300</v>
      </c>
      <c r="M11" s="44">
        <v>1.21</v>
      </c>
    </row>
    <row r="12" spans="1:15" ht="19.5" customHeight="1" x14ac:dyDescent="0.2">
      <c r="A12" s="64" t="s">
        <v>9</v>
      </c>
      <c r="B12" s="65"/>
      <c r="C12" s="13"/>
      <c r="D12" s="64" t="s">
        <v>10</v>
      </c>
      <c r="E12" s="65"/>
      <c r="F12" s="15"/>
      <c r="G12" s="66" t="s">
        <v>42</v>
      </c>
      <c r="H12" s="67"/>
      <c r="I12" s="13"/>
      <c r="J12" s="6">
        <v>6</v>
      </c>
      <c r="K12" s="7" t="s">
        <v>21</v>
      </c>
      <c r="L12" s="19">
        <v>300</v>
      </c>
      <c r="M12" s="44">
        <v>1.21</v>
      </c>
    </row>
    <row r="13" spans="1:15" ht="19.5" customHeight="1" x14ac:dyDescent="0.2">
      <c r="A13" s="9"/>
      <c r="B13" s="11"/>
      <c r="C13" s="11"/>
      <c r="D13" s="11"/>
      <c r="E13" s="11"/>
      <c r="F13" s="11"/>
      <c r="G13" s="11"/>
      <c r="H13" s="11"/>
      <c r="I13" s="12"/>
      <c r="J13" s="6">
        <v>7</v>
      </c>
      <c r="K13" s="7" t="s">
        <v>22</v>
      </c>
      <c r="L13" s="19">
        <v>300</v>
      </c>
      <c r="M13" s="44">
        <v>1.36</v>
      </c>
    </row>
    <row r="14" spans="1:15" ht="19.5" customHeight="1" x14ac:dyDescent="0.2">
      <c r="A14" s="9" t="s">
        <v>36</v>
      </c>
      <c r="B14" s="11"/>
      <c r="C14" s="13"/>
      <c r="D14" s="11"/>
      <c r="E14" s="16" t="s">
        <v>11</v>
      </c>
      <c r="F14" s="11"/>
      <c r="G14" s="11"/>
      <c r="H14" s="11"/>
      <c r="I14" s="12"/>
      <c r="J14" s="6">
        <v>8</v>
      </c>
      <c r="K14" s="7" t="s">
        <v>23</v>
      </c>
      <c r="L14" s="19">
        <v>300</v>
      </c>
      <c r="M14" s="44">
        <v>1.27</v>
      </c>
    </row>
    <row r="15" spans="1:15" ht="19.5" customHeight="1" x14ac:dyDescent="0.2">
      <c r="A15" s="9"/>
      <c r="B15" s="11"/>
      <c r="C15" s="11"/>
      <c r="D15" s="11"/>
      <c r="E15" s="11" t="s">
        <v>12</v>
      </c>
      <c r="F15" s="4">
        <f>1</f>
        <v>1</v>
      </c>
      <c r="G15" s="2"/>
      <c r="H15" s="2"/>
      <c r="I15" s="12"/>
      <c r="J15" s="6">
        <v>9</v>
      </c>
      <c r="K15" s="7" t="s">
        <v>24</v>
      </c>
      <c r="L15" s="19">
        <v>300</v>
      </c>
      <c r="M15" s="44">
        <v>1.26</v>
      </c>
    </row>
    <row r="16" spans="1:15" ht="19.5" customHeight="1" x14ac:dyDescent="0.2">
      <c r="A16" s="9" t="s">
        <v>13</v>
      </c>
      <c r="B16" s="11"/>
      <c r="C16" s="17" t="e">
        <f>10000/(C12*F12/I12)</f>
        <v>#DIV/0!</v>
      </c>
      <c r="D16" s="14"/>
      <c r="E16" s="11" t="s">
        <v>14</v>
      </c>
      <c r="F16" s="4">
        <f>2</f>
        <v>2</v>
      </c>
      <c r="G16" s="11"/>
      <c r="H16" s="11"/>
      <c r="I16" s="12"/>
      <c r="J16" s="6">
        <v>10</v>
      </c>
      <c r="K16" s="7" t="s">
        <v>26</v>
      </c>
      <c r="L16" s="19">
        <v>300</v>
      </c>
      <c r="M16" s="44">
        <v>1.27</v>
      </c>
    </row>
    <row r="17" spans="1:13" ht="19.5" customHeight="1" x14ac:dyDescent="0.2">
      <c r="A17" s="9"/>
      <c r="B17" s="11"/>
      <c r="C17" s="11"/>
      <c r="D17" s="11"/>
      <c r="E17" s="11"/>
      <c r="F17" s="18" t="s">
        <v>15</v>
      </c>
      <c r="G17" s="13"/>
      <c r="H17" s="11"/>
      <c r="I17" s="12"/>
      <c r="J17" s="6">
        <v>11</v>
      </c>
      <c r="K17" s="7" t="s">
        <v>27</v>
      </c>
      <c r="L17" s="19">
        <v>300</v>
      </c>
      <c r="M17" s="44">
        <v>1.24</v>
      </c>
    </row>
    <row r="18" spans="1:13" ht="19.5" customHeight="1" x14ac:dyDescent="0.2">
      <c r="A18" s="9" t="s">
        <v>16</v>
      </c>
      <c r="B18" s="11"/>
      <c r="C18" s="17" t="e">
        <f>C16-(C16*C14/100)</f>
        <v>#DIV/0!</v>
      </c>
      <c r="D18" s="11"/>
      <c r="E18" s="11"/>
      <c r="F18" s="11"/>
      <c r="G18" s="11"/>
      <c r="H18" s="11"/>
      <c r="I18" s="12"/>
      <c r="J18" s="6">
        <v>12</v>
      </c>
      <c r="K18" s="7" t="s">
        <v>29</v>
      </c>
      <c r="L18" s="19">
        <v>300</v>
      </c>
      <c r="M18" s="44">
        <v>1.19</v>
      </c>
    </row>
    <row r="19" spans="1:13" ht="19.5" customHeight="1" x14ac:dyDescent="0.2">
      <c r="A19" s="9"/>
      <c r="B19" s="11"/>
      <c r="C19" s="20"/>
      <c r="D19" s="11"/>
      <c r="E19" s="11"/>
      <c r="F19" s="11"/>
      <c r="G19" s="11"/>
      <c r="H19" s="11"/>
      <c r="I19" s="12"/>
      <c r="J19" s="6">
        <v>13</v>
      </c>
      <c r="K19" s="7" t="s">
        <v>30</v>
      </c>
      <c r="L19" s="19">
        <v>300</v>
      </c>
      <c r="M19" s="44">
        <v>1.25</v>
      </c>
    </row>
    <row r="20" spans="1:13" ht="19.5" customHeight="1" x14ac:dyDescent="0.2">
      <c r="A20" s="9" t="s">
        <v>19</v>
      </c>
      <c r="B20" s="11"/>
      <c r="C20" s="68" t="str">
        <f>IF(B10="","",CHOOSE(B10,M7,M8,M9,M10,M11,M12,M13,M14,M15,M16,M17,M18,M19,M20,))</f>
        <v/>
      </c>
      <c r="D20" s="49"/>
      <c r="E20" s="1"/>
      <c r="F20" s="11" t="s">
        <v>20</v>
      </c>
      <c r="G20" s="11"/>
      <c r="H20" s="11"/>
      <c r="I20" s="13"/>
      <c r="J20" s="6">
        <v>14</v>
      </c>
      <c r="K20" s="7" t="s">
        <v>32</v>
      </c>
      <c r="L20" s="19">
        <v>300</v>
      </c>
      <c r="M20" s="44">
        <v>1.33</v>
      </c>
    </row>
    <row r="21" spans="1:13" ht="19.5" customHeight="1" x14ac:dyDescent="0.2">
      <c r="A21" s="9"/>
      <c r="B21" s="11"/>
      <c r="C21" s="10"/>
      <c r="D21" s="10"/>
      <c r="E21" s="1"/>
      <c r="F21" s="11"/>
      <c r="G21" s="11"/>
      <c r="H21" s="11"/>
      <c r="I21" s="21"/>
      <c r="J21" s="60"/>
      <c r="K21" s="49"/>
      <c r="L21" s="19"/>
    </row>
    <row r="22" spans="1:13" ht="19.5" customHeight="1" x14ac:dyDescent="0.2">
      <c r="A22" s="9" t="s">
        <v>25</v>
      </c>
      <c r="B22" s="11"/>
      <c r="C22" s="11"/>
      <c r="D22" s="22" t="str">
        <f>IF(B10="","",CHOOSE(B10,L$7,L$8,L$9,L$10,L$11,L$12,L$13,L$14,L$15,L$16,L17,L18,L19,L20))</f>
        <v/>
      </c>
      <c r="E22" s="11"/>
      <c r="F22" s="11"/>
      <c r="G22" s="11"/>
      <c r="H22" s="11"/>
      <c r="I22" s="12"/>
    </row>
    <row r="23" spans="1:13" ht="19.5" customHeight="1" x14ac:dyDescent="0.2">
      <c r="A23" s="9"/>
      <c r="B23" s="11"/>
      <c r="C23" s="11"/>
      <c r="D23" s="11"/>
      <c r="E23" s="11"/>
      <c r="F23" s="11"/>
      <c r="G23" s="11"/>
      <c r="H23" s="11"/>
      <c r="I23" s="12"/>
    </row>
    <row r="24" spans="1:13" ht="19.5" customHeight="1" x14ac:dyDescent="0.2">
      <c r="A24" s="9" t="s">
        <v>28</v>
      </c>
      <c r="B24" s="11"/>
      <c r="C24" s="11"/>
      <c r="D24" s="11"/>
      <c r="E24" s="48" t="e">
        <f>(I20*100000)/(C20*D22)</f>
        <v>#VALUE!</v>
      </c>
      <c r="F24" s="49"/>
      <c r="G24" s="11"/>
      <c r="H24" s="11"/>
      <c r="I24" s="12"/>
    </row>
    <row r="25" spans="1:13" ht="17.25" customHeight="1" x14ac:dyDescent="0.2">
      <c r="A25" s="23"/>
      <c r="B25" s="24"/>
      <c r="C25" s="24"/>
      <c r="D25" s="11"/>
      <c r="E25" s="11"/>
      <c r="F25" s="11"/>
      <c r="G25" s="11"/>
      <c r="H25" s="11"/>
      <c r="I25" s="12"/>
    </row>
    <row r="26" spans="1:13" ht="20.25" customHeight="1" x14ac:dyDescent="0.2">
      <c r="A26" s="9" t="s">
        <v>31</v>
      </c>
      <c r="B26" s="11"/>
      <c r="C26" s="11"/>
      <c r="D26" s="11"/>
      <c r="E26" s="48" t="b">
        <f>IF(G17=1,E24*1,IF(G17=2,E24*1.05,IF(G17=3,E24*1.1)))</f>
        <v>0</v>
      </c>
      <c r="F26" s="49"/>
      <c r="G26" s="14"/>
      <c r="H26" s="14"/>
      <c r="I26" s="12"/>
    </row>
    <row r="27" spans="1:13" ht="19.5" customHeight="1" x14ac:dyDescent="0.2">
      <c r="A27" s="9"/>
      <c r="B27" s="11"/>
      <c r="C27" s="11"/>
      <c r="D27" s="11"/>
      <c r="E27" s="11"/>
      <c r="F27" s="11"/>
      <c r="G27" s="11"/>
      <c r="H27" s="11"/>
      <c r="I27" s="12"/>
    </row>
    <row r="28" spans="1:13" ht="19.5" customHeight="1" x14ac:dyDescent="0.2">
      <c r="A28" s="45" t="s">
        <v>39</v>
      </c>
      <c r="B28" s="46"/>
      <c r="C28" s="46"/>
      <c r="D28" s="46"/>
      <c r="E28" s="48" t="e">
        <f>E24*1.15</f>
        <v>#VALUE!</v>
      </c>
      <c r="F28" s="49"/>
      <c r="G28" s="46"/>
      <c r="H28" s="46"/>
      <c r="I28" s="47"/>
    </row>
    <row r="29" spans="1:13" ht="19.5" customHeight="1" x14ac:dyDescent="0.2">
      <c r="A29" s="45"/>
      <c r="B29" s="46"/>
      <c r="C29" s="46"/>
      <c r="D29" s="46"/>
      <c r="E29" s="46"/>
      <c r="F29" s="46"/>
      <c r="G29" s="46"/>
      <c r="H29" s="46"/>
      <c r="I29" s="47"/>
    </row>
    <row r="30" spans="1:13" ht="19.5" customHeight="1" x14ac:dyDescent="0.2">
      <c r="A30" s="45" t="s">
        <v>40</v>
      </c>
      <c r="B30" s="46"/>
      <c r="C30" s="46"/>
      <c r="D30" s="46"/>
      <c r="E30" s="48" t="e">
        <f>E28+(E24*C14/100)</f>
        <v>#VALUE!</v>
      </c>
      <c r="F30" s="49"/>
      <c r="G30" s="46"/>
      <c r="H30" s="46"/>
      <c r="I30" s="47"/>
    </row>
    <row r="31" spans="1:13" ht="19.5" customHeight="1" x14ac:dyDescent="0.2">
      <c r="A31" s="45"/>
      <c r="B31" s="46"/>
      <c r="C31" s="46"/>
      <c r="D31" s="46"/>
      <c r="E31" s="46"/>
      <c r="F31" s="46"/>
      <c r="G31" s="46"/>
      <c r="H31" s="46"/>
      <c r="I31" s="47"/>
    </row>
    <row r="32" spans="1:13" ht="21.75" customHeight="1" x14ac:dyDescent="0.2">
      <c r="A32" s="9" t="s">
        <v>41</v>
      </c>
      <c r="B32" s="11"/>
      <c r="C32" s="11"/>
      <c r="D32" s="11"/>
      <c r="E32" s="25" t="e">
        <f>E30/C18</f>
        <v>#VALUE!</v>
      </c>
      <c r="F32" s="11"/>
      <c r="G32" s="11"/>
      <c r="H32" s="11"/>
      <c r="I32" s="12"/>
    </row>
    <row r="33" spans="1:12" ht="19.5" customHeight="1" x14ac:dyDescent="0.2">
      <c r="A33" s="9"/>
      <c r="B33" s="11"/>
      <c r="C33" s="11"/>
      <c r="D33" s="11"/>
      <c r="E33" s="26"/>
      <c r="F33" s="11"/>
      <c r="G33" s="11"/>
      <c r="H33" s="11"/>
      <c r="I33" s="12"/>
      <c r="J33" s="16"/>
      <c r="K33" s="2"/>
      <c r="L33" s="27"/>
    </row>
    <row r="34" spans="1:12" ht="25.5" customHeight="1" x14ac:dyDescent="0.2">
      <c r="A34" s="29" t="s">
        <v>37</v>
      </c>
      <c r="B34" s="11"/>
      <c r="C34" s="11"/>
      <c r="D34" s="11"/>
      <c r="E34" s="11"/>
      <c r="F34" s="11"/>
      <c r="G34" s="11"/>
      <c r="H34" s="11"/>
      <c r="I34" s="12"/>
      <c r="J34" s="16"/>
      <c r="K34" s="2"/>
      <c r="L34" s="27"/>
    </row>
    <row r="35" spans="1:12" ht="19.5" customHeight="1" x14ac:dyDescent="0.2">
      <c r="A35" s="29" t="s">
        <v>38</v>
      </c>
      <c r="B35" s="14"/>
      <c r="C35" s="14"/>
      <c r="D35" s="14"/>
      <c r="E35" s="14"/>
      <c r="F35" s="14"/>
      <c r="G35" s="14"/>
      <c r="H35" s="14"/>
      <c r="I35" s="30"/>
      <c r="J35" s="16"/>
      <c r="K35" s="2"/>
      <c r="L35" s="27"/>
    </row>
    <row r="36" spans="1:12" ht="19.5" customHeight="1" x14ac:dyDescent="0.2">
      <c r="A36" s="29" t="s">
        <v>38</v>
      </c>
      <c r="B36" s="14"/>
      <c r="C36" s="14"/>
      <c r="D36" s="14"/>
      <c r="E36" s="14"/>
      <c r="F36" s="14"/>
      <c r="G36" s="14"/>
      <c r="H36" s="14"/>
      <c r="I36" s="30"/>
      <c r="J36" s="16"/>
      <c r="K36" s="2"/>
      <c r="L36" s="27"/>
    </row>
    <row r="37" spans="1:12" ht="19.5" customHeight="1" x14ac:dyDescent="0.2">
      <c r="A37" s="31"/>
      <c r="B37" s="32"/>
      <c r="C37" s="32"/>
      <c r="D37" s="32"/>
      <c r="E37" s="32"/>
      <c r="F37" s="32"/>
      <c r="G37" s="32"/>
      <c r="H37" s="32"/>
      <c r="I37" s="33"/>
      <c r="J37" s="16"/>
      <c r="K37" s="2"/>
      <c r="L37" s="27"/>
    </row>
    <row r="38" spans="1:12" ht="81.75" customHeight="1" x14ac:dyDescent="0.2">
      <c r="A38" s="34"/>
      <c r="B38" s="14"/>
      <c r="C38" s="14"/>
      <c r="D38" s="14"/>
      <c r="E38" s="14"/>
      <c r="F38" s="14"/>
      <c r="G38" s="14"/>
      <c r="H38" s="14"/>
      <c r="I38" s="14"/>
      <c r="J38" s="16"/>
      <c r="K38" s="2"/>
      <c r="L38" s="27"/>
    </row>
    <row r="39" spans="1:12" ht="19.5" hidden="1" customHeight="1" x14ac:dyDescent="0.2">
      <c r="A39" s="11"/>
      <c r="B39" s="2"/>
      <c r="C39" s="35"/>
      <c r="D39" s="35"/>
      <c r="E39" s="35"/>
      <c r="F39" s="35"/>
      <c r="G39" s="35"/>
      <c r="H39" s="35"/>
      <c r="I39" s="36"/>
      <c r="J39" s="16"/>
      <c r="K39" s="1"/>
      <c r="L39" s="27"/>
    </row>
    <row r="40" spans="1:12" ht="19.5" hidden="1" customHeight="1" x14ac:dyDescent="0.2">
      <c r="A40" s="2"/>
      <c r="B40" s="2"/>
      <c r="C40" s="37"/>
      <c r="D40" s="37"/>
      <c r="E40" s="37"/>
      <c r="F40" s="37"/>
      <c r="G40" s="37"/>
      <c r="H40" s="37"/>
      <c r="I40" s="37"/>
      <c r="J40" s="2"/>
      <c r="K40" s="1"/>
      <c r="L40" s="27"/>
    </row>
    <row r="41" spans="1:12" ht="19.5" hidden="1" customHeight="1" x14ac:dyDescent="0.2">
      <c r="A41" s="2"/>
      <c r="B41" s="2"/>
      <c r="C41" s="38"/>
      <c r="D41" s="38"/>
      <c r="E41" s="38"/>
      <c r="F41" s="38"/>
      <c r="G41" s="38"/>
      <c r="H41" s="38"/>
      <c r="I41" s="38"/>
      <c r="J41" s="2"/>
      <c r="K41" s="1"/>
      <c r="L41" s="27"/>
    </row>
    <row r="42" spans="1:12" ht="19.5" hidden="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39"/>
      <c r="K42" s="1"/>
      <c r="L42" s="27"/>
    </row>
    <row r="43" spans="1:12" ht="19.5" hidden="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40"/>
      <c r="K43" s="1"/>
      <c r="L43" s="27"/>
    </row>
    <row r="44" spans="1:12" ht="19.5" hidden="1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41"/>
      <c r="K44" s="1"/>
      <c r="L44" s="27"/>
    </row>
    <row r="45" spans="1:12" ht="19.5" hidden="1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"/>
      <c r="L45" s="27"/>
    </row>
    <row r="46" spans="1:12" ht="19.5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"/>
    </row>
    <row r="47" spans="1:12" ht="19.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"/>
    </row>
    <row r="48" spans="1:12" ht="19.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16"/>
      <c r="K48" s="16"/>
      <c r="L48" s="28"/>
    </row>
    <row r="49" spans="1:11" ht="19.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9.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9.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9.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9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9.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9.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9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9.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9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9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9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9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9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9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9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9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9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9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9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9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9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9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9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9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9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9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9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9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9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9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9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9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9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9.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9.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9.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9.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9.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9.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9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9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9.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9.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9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9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9.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9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9.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18">
    <mergeCell ref="J5:K5"/>
    <mergeCell ref="A6:I7"/>
    <mergeCell ref="J6:K6"/>
    <mergeCell ref="B8:E8"/>
    <mergeCell ref="G8:I8"/>
    <mergeCell ref="J21:K21"/>
    <mergeCell ref="C10:D10"/>
    <mergeCell ref="G10:I10"/>
    <mergeCell ref="A12:B12"/>
    <mergeCell ref="D12:E12"/>
    <mergeCell ref="G12:H12"/>
    <mergeCell ref="C20:D20"/>
    <mergeCell ref="E28:F28"/>
    <mergeCell ref="E30:F30"/>
    <mergeCell ref="E24:F24"/>
    <mergeCell ref="A1:I2"/>
    <mergeCell ref="A3:I5"/>
    <mergeCell ref="E26:F26"/>
  </mergeCells>
  <pageMargins left="0.7" right="0.7" top="0.75" bottom="0.75" header="0" footer="0"/>
  <pageSetup orientation="landscape"/>
  <headerFooter>
    <oddFooter>&amp;L&amp;D&amp;R&amp;F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POTATURE LUNGHE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Unregistered</dc:creator>
  <cp:lastModifiedBy>Leonardo Campigotto - Consorzio Tutela Prosecco DOC</cp:lastModifiedBy>
  <dcterms:created xsi:type="dcterms:W3CDTF">1999-01-12T21:40:09Z</dcterms:created>
  <dcterms:modified xsi:type="dcterms:W3CDTF">2025-12-18T12:04:51Z</dcterms:modified>
</cp:coreProperties>
</file>